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400" yWindow="30" windowWidth="9435" windowHeight="11670"/>
  </bookViews>
  <sheets>
    <sheet name="H-2" sheetId="8" r:id="rId1"/>
    <sheet name="Метаданыя" sheetId="9" r:id="rId2"/>
  </sheets>
  <definedNames>
    <definedName name="_xlnm.Print_Area" localSheetId="0">'H-2'!$A$1:$AB$29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A25" i="8" l="1"/>
  <c r="Z25" i="8" l="1"/>
  <c r="Y25" i="8" l="1"/>
  <c r="X25" i="8" l="1"/>
  <c r="Y16" i="8"/>
  <c r="Y22" i="8"/>
  <c r="Y21" i="8"/>
  <c r="Y20" i="8"/>
  <c r="Y19" i="8"/>
  <c r="Y18" i="8"/>
  <c r="W25" i="8"/>
  <c r="X22" i="8"/>
  <c r="X21" i="8"/>
  <c r="X20" i="8"/>
  <c r="X19" i="8"/>
  <c r="X18" i="8"/>
  <c r="X16" i="8"/>
  <c r="W22" i="8"/>
  <c r="W16" i="8"/>
  <c r="W21" i="8"/>
  <c r="W20" i="8"/>
  <c r="W19" i="8"/>
  <c r="W18" i="8"/>
  <c r="V16" i="8"/>
  <c r="V25" i="8"/>
  <c r="V22" i="8"/>
  <c r="U16" i="8"/>
  <c r="U25" i="8"/>
  <c r="T16" i="8"/>
  <c r="T20" i="8"/>
  <c r="E16" i="8"/>
  <c r="E20" i="8"/>
  <c r="F16" i="8"/>
  <c r="F20" i="8"/>
  <c r="G16" i="8"/>
  <c r="G20" i="8"/>
  <c r="H16" i="8"/>
  <c r="H25" i="8"/>
  <c r="I16" i="8"/>
  <c r="I20" i="8"/>
  <c r="J16" i="8"/>
  <c r="J20" i="8"/>
  <c r="K16" i="8"/>
  <c r="K20" i="8"/>
  <c r="L16" i="8"/>
  <c r="L20" i="8"/>
  <c r="M16" i="8"/>
  <c r="M20" i="8"/>
  <c r="N16" i="8"/>
  <c r="N20" i="8"/>
  <c r="O16" i="8"/>
  <c r="O20" i="8"/>
  <c r="P16" i="8"/>
  <c r="Q16" i="8"/>
  <c r="Q20" i="8"/>
  <c r="R16" i="8"/>
  <c r="R20" i="8"/>
  <c r="S16" i="8"/>
  <c r="S20" i="8"/>
  <c r="D16" i="8"/>
  <c r="D25" i="8"/>
  <c r="D20" i="8"/>
  <c r="H20" i="8"/>
  <c r="P20" i="8"/>
  <c r="S21" i="8"/>
  <c r="F25" i="8"/>
  <c r="G25" i="8"/>
  <c r="I25" i="8"/>
  <c r="J25" i="8"/>
  <c r="K25" i="8"/>
  <c r="L25" i="8"/>
  <c r="M25" i="8"/>
  <c r="N25" i="8"/>
  <c r="O25" i="8"/>
  <c r="P25" i="8"/>
  <c r="Q25" i="8"/>
  <c r="H19" i="8"/>
  <c r="J19" i="8"/>
  <c r="L19" i="8"/>
  <c r="N19" i="8"/>
  <c r="P19" i="8"/>
  <c r="H21" i="8"/>
  <c r="J21" i="8"/>
  <c r="L21" i="8"/>
  <c r="N21" i="8"/>
  <c r="P21" i="8"/>
  <c r="H22" i="8"/>
  <c r="J22" i="8"/>
  <c r="L22" i="8"/>
  <c r="N22" i="8"/>
  <c r="P22" i="8"/>
  <c r="F18" i="8"/>
  <c r="H18" i="8"/>
  <c r="J18" i="8"/>
  <c r="L18" i="8"/>
  <c r="N18" i="8"/>
  <c r="P18" i="8"/>
  <c r="T18" i="8"/>
  <c r="T22" i="8"/>
  <c r="O18" i="8"/>
  <c r="K18" i="8"/>
  <c r="Q22" i="8"/>
  <c r="M22" i="8"/>
  <c r="I22" i="8"/>
  <c r="E22" i="8"/>
  <c r="O21" i="8"/>
  <c r="K21" i="8"/>
  <c r="G21" i="8"/>
  <c r="M19" i="8"/>
  <c r="I19" i="8"/>
  <c r="E19" i="8"/>
  <c r="G19" i="8"/>
  <c r="K19" i="8"/>
  <c r="O19" i="8"/>
  <c r="E21" i="8"/>
  <c r="I21" i="8"/>
  <c r="M21" i="8"/>
  <c r="Q21" i="8"/>
  <c r="G22" i="8"/>
  <c r="K22" i="8"/>
  <c r="O22" i="8"/>
  <c r="E18" i="8"/>
  <c r="I18" i="8"/>
  <c r="M18" i="8"/>
  <c r="S18" i="8"/>
  <c r="R25" i="8"/>
  <c r="T19" i="8"/>
  <c r="T21" i="8"/>
  <c r="T25" i="8"/>
  <c r="U19" i="8"/>
  <c r="U20" i="8"/>
  <c r="U21" i="8"/>
  <c r="U22" i="8"/>
  <c r="U18" i="8"/>
  <c r="R22" i="8"/>
  <c r="S25" i="8"/>
  <c r="R21" i="8"/>
  <c r="S22" i="8"/>
  <c r="D22" i="8"/>
  <c r="Q18" i="8"/>
  <c r="S19" i="8"/>
  <c r="Q19" i="8"/>
  <c r="G18" i="8"/>
  <c r="D21" i="8"/>
  <c r="R19" i="8"/>
  <c r="V18" i="8"/>
  <c r="V20" i="8"/>
  <c r="V19" i="8"/>
  <c r="R18" i="8"/>
  <c r="D18" i="8"/>
  <c r="D19" i="8"/>
  <c r="F22" i="8"/>
  <c r="F21" i="8"/>
  <c r="F19" i="8"/>
  <c r="E25" i="8"/>
  <c r="V21" i="8"/>
</calcChain>
</file>

<file path=xl/sharedStrings.xml><?xml version="1.0" encoding="utf-8"?>
<sst xmlns="http://schemas.openxmlformats.org/spreadsheetml/2006/main" count="62" uniqueCount="48">
  <si>
    <t>%</t>
  </si>
  <si>
    <t>…</t>
  </si>
  <si>
    <t xml:space="preserve">Аўтамабільны транспарт
аўтамабільны транспарт
</t>
  </si>
  <si>
    <t>Адзiнка</t>
  </si>
  <si>
    <t xml:space="preserve">мільёнаў
т-км </t>
  </si>
  <si>
    <t>Чыгуначны транспарт</t>
  </si>
  <si>
    <t>Унутраны водны транспарт</t>
  </si>
  <si>
    <t>Паветраны транспарт</t>
  </si>
  <si>
    <t>Трубаправодны транспарт</t>
  </si>
  <si>
    <t>Грузаабарот</t>
  </si>
  <si>
    <t xml:space="preserve">грузаабарот чыгуначнага транспарту
</t>
  </si>
  <si>
    <t>з якога:</t>
  </si>
  <si>
    <t>Агульны грузаабарот</t>
  </si>
  <si>
    <t>грузаабарот аўтамабільнага транспарту</t>
  </si>
  <si>
    <t>грузаабарот трубаправоднага транспарту</t>
  </si>
  <si>
    <t>грузаабарот унутранага воднага транспарту</t>
  </si>
  <si>
    <t>грузаабарот паветранага транспарту</t>
  </si>
  <si>
    <t xml:space="preserve">Грузаабарот на адзінку ВУП
</t>
  </si>
  <si>
    <t>Грузаабарот на адзінку ВУП</t>
  </si>
  <si>
    <t>млрд.  долараў ЗША па ППЗ</t>
  </si>
  <si>
    <t>Даведачна:</t>
  </si>
  <si>
    <t>т-км / тыс. дол. ЗША 
па ППЗ</t>
  </si>
  <si>
    <t>Паказчыкі фарміруюцца па даных Нацыянальнага статыстычнага камітэта Рэспублікі Беларусь і Міністэрства транспарту і камунікацый Рэспублікі Беларусь.</t>
  </si>
  <si>
    <r>
      <t>Агульны гру</t>
    </r>
    <r>
      <rPr>
        <b/>
        <sz val="12"/>
        <rFont val="Calibri"/>
        <family val="2"/>
      </rPr>
      <t xml:space="preserve">заабарот </t>
    </r>
  </si>
  <si>
    <t>Паказчык:</t>
  </si>
  <si>
    <t xml:space="preserve">Н2 – Грузаабарот </t>
  </si>
  <si>
    <t xml:space="preserve">агульны грузаабарот, у тым ліку па відах транспарту (аўтамабільны, чыгуначны, трубаправодны, унутраны водны і паветраны транспарт); </t>
  </si>
  <si>
    <t>Метадалогія:</t>
  </si>
  <si>
    <t>грузаабарот транспарту – аб'ём работы транспарту па перавозках грузаў;</t>
  </si>
  <si>
    <t>адзінкай вымярэння з'яўляецца тона-кіламетр, т.е. перамяшчэнне 1 тоны груза на адлегласць у 1 кіламетр;</t>
  </si>
  <si>
    <t>Крыніца даных:</t>
  </si>
  <si>
    <t xml:space="preserve">формы дзяржаўнай статыстычнай справаздачнасці: </t>
  </si>
  <si>
    <t>адміністрацыйныя даныя Мінтранса;</t>
  </si>
  <si>
    <t>Значнасць паказчыка:</t>
  </si>
  <si>
    <t>Сціслае апiсанне:</t>
  </si>
  <si>
    <t>аб'ём грузавых перавозак у тона-кіламетрах на адзінку ВУП.</t>
  </si>
  <si>
    <t>12-тр (вт) «Отчет о перевозках внутренним водным транспортом общего пользования»;</t>
  </si>
  <si>
    <t>12-тр (авто) «Отчет о наличии и использовании автомобильного транспорта»;</t>
  </si>
  <si>
    <t>12-тр (авиа) «Отчет о воздушных перевозках»;</t>
  </si>
  <si>
    <t>4-тр (автотранс) «Отчет  об использовании автомобильного транспорта»;</t>
  </si>
  <si>
    <t>вызначае ступень уздзеяння грузавога транспарту на навакольнае асяроддзе.</t>
  </si>
  <si>
    <t>адказнымі за фарміраванне паказчыкаў з'яўляюцца Нацыянальны статыстычны камітэт Рэспублікі Беларусь і Міністэрства транспарту і камунікацый Рэспублікі Беларусь.</t>
  </si>
  <si>
    <r>
      <t xml:space="preserve">Часовыя рады даных па паказчыках за перыяд 2000-2024 гг., Табліца H-2. Грузаабарот: </t>
    </r>
    <r>
      <rPr>
        <i/>
        <sz val="14"/>
        <rFont val="Calibri"/>
        <family val="2"/>
        <charset val="204"/>
      </rPr>
      <t xml:space="preserve">Беларусь </t>
    </r>
  </si>
  <si>
    <t>на 09.06.2025</t>
  </si>
  <si>
    <t>за 2000-2024 гг.</t>
  </si>
  <si>
    <t>ВУП у супастаўных цэнах (2021), па даных Сусветнага банка на 15.04.2025</t>
  </si>
  <si>
    <t>12-тр (трубопровод) «Отчет о транспортировании продукции магистральными трубопроводами»;</t>
  </si>
  <si>
    <t>вызначаецца множаннем вагі кожнай партыі перавезеных грузаў у тонах на адлегласць перавозкі з наступным падсумоўваннем здабыткаў па ўсіх паездках.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</si>
</sst>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sz val="12"/>
      <name val="Calibri"/>
      <family val="2"/>
      <charset val="204"/>
    </font>
    <font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4"/>
      <name val="Calibri"/>
      <family val="2"/>
      <charset val="204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3">
    <xf numFmtId="0" fontId="0" fillId="0" borderId="0" xfId="0"/>
    <xf numFmtId="0" fontId="4" fillId="3" borderId="0" xfId="0" applyFont="1" applyFill="1"/>
    <xf numFmtId="0" fontId="6" fillId="3" borderId="0" xfId="0" applyFont="1" applyFill="1" applyAlignment="1">
      <alignment horizontal="center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164" fontId="1" fillId="4" borderId="4" xfId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5" fontId="4" fillId="3" borderId="0" xfId="0" applyNumberFormat="1" applyFont="1" applyFill="1"/>
    <xf numFmtId="0" fontId="1" fillId="3" borderId="0" xfId="0" applyFont="1" applyFill="1" applyBorder="1"/>
    <xf numFmtId="0" fontId="4" fillId="3" borderId="0" xfId="0" applyFont="1" applyFill="1" applyBorder="1"/>
    <xf numFmtId="0" fontId="4" fillId="0" borderId="0" xfId="0" applyFont="1" applyFill="1"/>
    <xf numFmtId="0" fontId="5" fillId="3" borderId="0" xfId="0" applyFont="1" applyFill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4" fontId="1" fillId="4" borderId="3" xfId="1" applyNumberFormat="1" applyFont="1" applyFill="1" applyBorder="1" applyAlignment="1">
      <alignment horizontal="center" vertical="center" wrapText="1"/>
    </xf>
    <xf numFmtId="165" fontId="1" fillId="5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2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horizontal="center" vertical="center" wrapText="1"/>
    </xf>
    <xf numFmtId="166" fontId="14" fillId="5" borderId="4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justify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 wrapText="1"/>
    </xf>
    <xf numFmtId="166" fontId="1" fillId="5" borderId="9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1" fillId="3" borderId="5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7" borderId="0" xfId="0" applyFont="1" applyFill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1" fillId="7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1" fillId="7" borderId="0" xfId="0" applyFont="1" applyFill="1" applyAlignment="1">
      <alignment horizontal="left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5:A25" headerRowCount="0" totalsRowShown="0" headerRowDxfId="3" dataDxfId="2">
  <sortState ref="A3:A31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view="pageBreakPreview" zoomScale="60" zoomScaleNormal="80" zoomScalePageLayoutView="45" workbookViewId="0">
      <selection activeCell="J25" sqref="J25"/>
    </sheetView>
  </sheetViews>
  <sheetFormatPr defaultRowHeight="15" x14ac:dyDescent="0.25"/>
  <cols>
    <col min="1" max="1" width="5.7109375" style="1" customWidth="1"/>
    <col min="2" max="2" width="25.7109375" style="1" customWidth="1"/>
    <col min="3" max="3" width="13.42578125" style="1" customWidth="1"/>
    <col min="4" max="20" width="11" style="1" customWidth="1"/>
    <col min="21" max="25" width="11.7109375" style="1" customWidth="1"/>
    <col min="26" max="26" width="11.28515625" style="1" customWidth="1"/>
    <col min="27" max="27" width="9.85546875" style="1" bestFit="1" customWidth="1"/>
    <col min="28" max="28" width="11" style="1" customWidth="1"/>
    <col min="29" max="16384" width="9.140625" style="1"/>
  </cols>
  <sheetData>
    <row r="1" spans="1:28" ht="18.75" customHeight="1" x14ac:dyDescent="0.25">
      <c r="A1" s="37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s="22" customFormat="1" ht="18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39" t="s">
        <v>43</v>
      </c>
      <c r="T2" s="39"/>
      <c r="U2" s="39"/>
      <c r="V2" s="39"/>
      <c r="W2" s="39"/>
      <c r="X2" s="39"/>
      <c r="Y2" s="39"/>
      <c r="Z2" s="39"/>
      <c r="AA2" s="39"/>
      <c r="AB2" s="39"/>
    </row>
    <row r="3" spans="1:28" ht="15.75" thickBot="1" x14ac:dyDescent="0.3">
      <c r="B3" s="2"/>
    </row>
    <row r="4" spans="1:28" s="6" customFormat="1" ht="16.5" thickBot="1" x14ac:dyDescent="0.3">
      <c r="A4" s="3"/>
      <c r="B4" s="4"/>
      <c r="C4" s="5" t="s">
        <v>3</v>
      </c>
      <c r="D4" s="5">
        <v>2000</v>
      </c>
      <c r="E4" s="5">
        <v>2001</v>
      </c>
      <c r="F4" s="5">
        <v>2002</v>
      </c>
      <c r="G4" s="5">
        <v>2003</v>
      </c>
      <c r="H4" s="5">
        <v>2004</v>
      </c>
      <c r="I4" s="5">
        <v>2005</v>
      </c>
      <c r="J4" s="5">
        <v>2006</v>
      </c>
      <c r="K4" s="5">
        <v>2007</v>
      </c>
      <c r="L4" s="5">
        <v>2008</v>
      </c>
      <c r="M4" s="5">
        <v>2009</v>
      </c>
      <c r="N4" s="5">
        <v>2010</v>
      </c>
      <c r="O4" s="5">
        <v>2011</v>
      </c>
      <c r="P4" s="5">
        <v>2012</v>
      </c>
      <c r="Q4" s="5">
        <v>2013</v>
      </c>
      <c r="R4" s="5">
        <v>2014</v>
      </c>
      <c r="S4" s="5">
        <v>2015</v>
      </c>
      <c r="T4" s="5">
        <v>2016</v>
      </c>
      <c r="U4" s="4">
        <v>2017</v>
      </c>
      <c r="V4" s="4">
        <v>2018</v>
      </c>
      <c r="W4" s="4">
        <v>2019</v>
      </c>
      <c r="X4" s="4">
        <v>2020</v>
      </c>
      <c r="Y4" s="4">
        <v>2021</v>
      </c>
      <c r="Z4" s="4">
        <v>2022</v>
      </c>
      <c r="AA4" s="4">
        <v>2023</v>
      </c>
      <c r="AB4" s="4">
        <v>2024</v>
      </c>
    </row>
    <row r="5" spans="1:28" s="6" customFormat="1" ht="16.5" customHeight="1" thickBot="1" x14ac:dyDescent="0.3">
      <c r="A5" s="7"/>
      <c r="B5" s="40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2"/>
    </row>
    <row r="6" spans="1:28" s="6" customFormat="1" ht="32.25" thickBot="1" x14ac:dyDescent="0.3">
      <c r="A6" s="8">
        <v>1</v>
      </c>
      <c r="B6" s="9" t="s">
        <v>9</v>
      </c>
      <c r="C6" s="10" t="s">
        <v>4</v>
      </c>
      <c r="D6" s="15">
        <v>5025.7524999999996</v>
      </c>
      <c r="E6" s="15">
        <v>5350.0590000000002</v>
      </c>
      <c r="F6" s="15">
        <v>6657.7647000000006</v>
      </c>
      <c r="G6" s="15">
        <v>8180.9547999999995</v>
      </c>
      <c r="H6" s="15">
        <v>8867.1323000000011</v>
      </c>
      <c r="I6" s="15">
        <v>9351.0743999999995</v>
      </c>
      <c r="J6" s="15">
        <v>8939.2441999999992</v>
      </c>
      <c r="K6" s="15">
        <v>11940.5923</v>
      </c>
      <c r="L6" s="15">
        <v>13742.1633</v>
      </c>
      <c r="M6" s="15">
        <v>13511.4584</v>
      </c>
      <c r="N6" s="15">
        <v>16023.061900000001</v>
      </c>
      <c r="O6" s="15">
        <v>19435.674600000002</v>
      </c>
      <c r="P6" s="15">
        <v>22030.831100000003</v>
      </c>
      <c r="Q6" s="15">
        <v>25603.099899999997</v>
      </c>
      <c r="R6" s="15">
        <v>26586.549199999998</v>
      </c>
      <c r="S6" s="15">
        <v>24523.386300000002</v>
      </c>
      <c r="T6" s="15">
        <v>25239.287</v>
      </c>
      <c r="U6" s="26">
        <v>26987.056</v>
      </c>
      <c r="V6" s="26">
        <v>28081.786499999998</v>
      </c>
      <c r="W6" s="26">
        <v>28516.071499999998</v>
      </c>
      <c r="X6" s="26">
        <v>28777.563900000001</v>
      </c>
      <c r="Y6" s="26">
        <v>29593.5</v>
      </c>
      <c r="Z6" s="26"/>
      <c r="AA6" s="26"/>
      <c r="AB6" s="26"/>
    </row>
    <row r="7" spans="1:28" s="6" customFormat="1" ht="16.5" customHeight="1" thickBot="1" x14ac:dyDescent="0.3">
      <c r="A7" s="8">
        <v>2</v>
      </c>
      <c r="B7" s="40" t="s">
        <v>5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2"/>
    </row>
    <row r="8" spans="1:28" s="6" customFormat="1" ht="30" customHeight="1" thickBot="1" x14ac:dyDescent="0.3">
      <c r="A8" s="8">
        <v>3</v>
      </c>
      <c r="B8" s="9" t="s">
        <v>9</v>
      </c>
      <c r="C8" s="10" t="s">
        <v>4</v>
      </c>
      <c r="D8" s="15">
        <v>31425.1</v>
      </c>
      <c r="E8" s="15">
        <v>29726.5</v>
      </c>
      <c r="F8" s="15">
        <v>34169.300000000003</v>
      </c>
      <c r="G8" s="15">
        <v>38401.699999999997</v>
      </c>
      <c r="H8" s="15">
        <v>40330.6</v>
      </c>
      <c r="I8" s="15">
        <v>43559.3</v>
      </c>
      <c r="J8" s="15">
        <v>45723.199999999997</v>
      </c>
      <c r="K8" s="15">
        <v>47932.7</v>
      </c>
      <c r="L8" s="15">
        <v>48994.3</v>
      </c>
      <c r="M8" s="15">
        <v>42741.599999999999</v>
      </c>
      <c r="N8" s="15">
        <v>46224.3</v>
      </c>
      <c r="O8" s="15">
        <v>49405.7</v>
      </c>
      <c r="P8" s="15">
        <v>48351.4</v>
      </c>
      <c r="Q8" s="15">
        <v>43817.599999999999</v>
      </c>
      <c r="R8" s="15">
        <v>44997.4</v>
      </c>
      <c r="S8" s="15">
        <v>40784.5</v>
      </c>
      <c r="T8" s="15">
        <v>41107</v>
      </c>
      <c r="U8" s="26">
        <v>48538.2</v>
      </c>
      <c r="V8" s="26">
        <v>52573.7</v>
      </c>
      <c r="W8" s="26">
        <v>48205.4</v>
      </c>
      <c r="X8" s="26">
        <v>42420.4</v>
      </c>
      <c r="Y8" s="26">
        <v>44478.2</v>
      </c>
      <c r="Z8" s="26"/>
      <c r="AA8" s="26"/>
      <c r="AB8" s="26"/>
    </row>
    <row r="9" spans="1:28" s="6" customFormat="1" ht="16.5" customHeight="1" thickBot="1" x14ac:dyDescent="0.3">
      <c r="A9" s="8">
        <v>4</v>
      </c>
      <c r="B9" s="40" t="s">
        <v>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2"/>
    </row>
    <row r="10" spans="1:28" s="6" customFormat="1" ht="33" customHeight="1" thickBot="1" x14ac:dyDescent="0.3">
      <c r="A10" s="8">
        <v>5</v>
      </c>
      <c r="B10" s="9" t="s">
        <v>9</v>
      </c>
      <c r="C10" s="10" t="s">
        <v>4</v>
      </c>
      <c r="D10" s="15">
        <v>52659.3</v>
      </c>
      <c r="E10" s="15">
        <v>56264.2</v>
      </c>
      <c r="F10" s="15">
        <v>57039.8</v>
      </c>
      <c r="G10" s="15">
        <v>62733.2</v>
      </c>
      <c r="H10" s="15">
        <v>69308.899999999994</v>
      </c>
      <c r="I10" s="15">
        <v>74260.600000000006</v>
      </c>
      <c r="J10" s="15">
        <v>73631.100000000006</v>
      </c>
      <c r="K10" s="15">
        <v>70835.399999999994</v>
      </c>
      <c r="L10" s="15">
        <v>67870.8</v>
      </c>
      <c r="M10" s="15">
        <v>64785.5</v>
      </c>
      <c r="N10" s="15">
        <v>65743.391000000003</v>
      </c>
      <c r="O10" s="15">
        <v>65257.9202</v>
      </c>
      <c r="P10" s="15">
        <v>61133.991399999999</v>
      </c>
      <c r="Q10" s="15">
        <v>61220.3652</v>
      </c>
      <c r="R10" s="15">
        <v>59704.410600000003</v>
      </c>
      <c r="S10" s="15">
        <v>60552.3</v>
      </c>
      <c r="T10" s="15">
        <v>59344.790399999998</v>
      </c>
      <c r="U10" s="26">
        <v>57707.938399999999</v>
      </c>
      <c r="V10" s="26">
        <v>58071.346400000002</v>
      </c>
      <c r="W10" s="26">
        <v>54038.981599999999</v>
      </c>
      <c r="X10" s="26">
        <v>51853.881600000001</v>
      </c>
      <c r="Y10" s="26">
        <v>44577.9</v>
      </c>
      <c r="Z10" s="26"/>
      <c r="AA10" s="26"/>
      <c r="AB10" s="26"/>
    </row>
    <row r="11" spans="1:28" s="6" customFormat="1" ht="16.5" customHeight="1" thickBot="1" x14ac:dyDescent="0.3">
      <c r="A11" s="8">
        <v>6</v>
      </c>
      <c r="B11" s="40" t="s">
        <v>6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2"/>
    </row>
    <row r="12" spans="1:28" s="6" customFormat="1" ht="32.25" thickBot="1" x14ac:dyDescent="0.3">
      <c r="A12" s="8">
        <v>7</v>
      </c>
      <c r="B12" s="9" t="s">
        <v>9</v>
      </c>
      <c r="C12" s="10" t="s">
        <v>4</v>
      </c>
      <c r="D12" s="16">
        <v>25.558</v>
      </c>
      <c r="E12" s="16">
        <v>40.838900000000002</v>
      </c>
      <c r="F12" s="16">
        <v>59.290500000000002</v>
      </c>
      <c r="G12" s="16">
        <v>159.94810000000001</v>
      </c>
      <c r="H12" s="16">
        <v>181.91970000000001</v>
      </c>
      <c r="I12" s="16">
        <v>90.001999999999995</v>
      </c>
      <c r="J12" s="16">
        <v>108.74290000000001</v>
      </c>
      <c r="K12" s="16">
        <v>93.041699999999992</v>
      </c>
      <c r="L12" s="16">
        <v>131.8903</v>
      </c>
      <c r="M12" s="16">
        <v>82.988500000000002</v>
      </c>
      <c r="N12" s="16">
        <v>109.7304</v>
      </c>
      <c r="O12" s="16">
        <v>142.9659</v>
      </c>
      <c r="P12" s="16">
        <v>133.77929999999998</v>
      </c>
      <c r="Q12" s="16">
        <v>83.844200000000001</v>
      </c>
      <c r="R12" s="16">
        <v>49.480599999999995</v>
      </c>
      <c r="S12" s="16">
        <v>20.516400000000001</v>
      </c>
      <c r="T12" s="16">
        <v>20.604600000000001</v>
      </c>
      <c r="U12" s="17">
        <v>32.076599999999999</v>
      </c>
      <c r="V12" s="17">
        <v>36.659300000000002</v>
      </c>
      <c r="W12" s="17">
        <v>33.366799999999998</v>
      </c>
      <c r="X12" s="17">
        <v>29.909400000000002</v>
      </c>
      <c r="Y12" s="17">
        <v>33.299999999999997</v>
      </c>
      <c r="Z12" s="17"/>
      <c r="AA12" s="17"/>
      <c r="AB12" s="17"/>
    </row>
    <row r="13" spans="1:28" s="6" customFormat="1" ht="16.5" customHeight="1" thickBot="1" x14ac:dyDescent="0.3">
      <c r="A13" s="8">
        <v>8</v>
      </c>
      <c r="B13" s="40" t="s">
        <v>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2"/>
    </row>
    <row r="14" spans="1:28" s="6" customFormat="1" ht="32.25" thickBot="1" x14ac:dyDescent="0.3">
      <c r="A14" s="12">
        <v>9</v>
      </c>
      <c r="B14" s="33" t="s">
        <v>9</v>
      </c>
      <c r="C14" s="29" t="s">
        <v>4</v>
      </c>
      <c r="D14" s="34">
        <v>17.925699999999999</v>
      </c>
      <c r="E14" s="34">
        <v>28.3888</v>
      </c>
      <c r="F14" s="34">
        <v>36.596800000000002</v>
      </c>
      <c r="G14" s="34">
        <v>34.360999999999997</v>
      </c>
      <c r="H14" s="34">
        <v>49.309899999999999</v>
      </c>
      <c r="I14" s="34">
        <v>58.775700000000008</v>
      </c>
      <c r="J14" s="34">
        <v>91.534700000000001</v>
      </c>
      <c r="K14" s="34">
        <v>66.323899999999995</v>
      </c>
      <c r="L14" s="34">
        <v>56.753399999999999</v>
      </c>
      <c r="M14" s="34">
        <v>50.438900000000004</v>
      </c>
      <c r="N14" s="34">
        <v>43.581099999999999</v>
      </c>
      <c r="O14" s="34">
        <v>26.932700000000001</v>
      </c>
      <c r="P14" s="34">
        <v>34.410800000000002</v>
      </c>
      <c r="Q14" s="34">
        <v>27.3079</v>
      </c>
      <c r="R14" s="34">
        <v>64.756900000000002</v>
      </c>
      <c r="S14" s="34">
        <v>76.659700000000001</v>
      </c>
      <c r="T14" s="34">
        <v>108.05200000000001</v>
      </c>
      <c r="U14" s="35">
        <v>82.741500000000002</v>
      </c>
      <c r="V14" s="36">
        <v>74.645399999999995</v>
      </c>
      <c r="W14" s="36">
        <v>48.4895</v>
      </c>
      <c r="X14" s="36">
        <v>76.351399999999998</v>
      </c>
      <c r="Y14" s="36">
        <v>92.8</v>
      </c>
      <c r="Z14" s="36"/>
      <c r="AA14" s="36"/>
      <c r="AB14" s="36"/>
    </row>
    <row r="15" spans="1:28" s="6" customFormat="1" ht="16.5" customHeight="1" thickBot="1" x14ac:dyDescent="0.3">
      <c r="A15" s="8">
        <v>10</v>
      </c>
      <c r="B15" s="40" t="s">
        <v>23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2"/>
    </row>
    <row r="16" spans="1:28" s="6" customFormat="1" ht="32.25" thickBot="1" x14ac:dyDescent="0.3">
      <c r="A16" s="8">
        <v>11</v>
      </c>
      <c r="B16" s="28" t="s">
        <v>12</v>
      </c>
      <c r="C16" s="29" t="s">
        <v>4</v>
      </c>
      <c r="D16" s="30">
        <f>D6+D8+D10+D12+D14</f>
        <v>89153.636200000008</v>
      </c>
      <c r="E16" s="30">
        <f t="shared" ref="E16:S16" si="0">E6+E8+E10+E12+E14</f>
        <v>91409.986699999994</v>
      </c>
      <c r="F16" s="30">
        <f t="shared" si="0"/>
        <v>97962.752000000008</v>
      </c>
      <c r="G16" s="30">
        <f t="shared" si="0"/>
        <v>109510.1639</v>
      </c>
      <c r="H16" s="30">
        <f t="shared" si="0"/>
        <v>118737.86189999999</v>
      </c>
      <c r="I16" s="30">
        <f t="shared" si="0"/>
        <v>127319.7521</v>
      </c>
      <c r="J16" s="30">
        <f t="shared" si="0"/>
        <v>128493.82180000001</v>
      </c>
      <c r="K16" s="30">
        <f t="shared" si="0"/>
        <v>130868.0579</v>
      </c>
      <c r="L16" s="30">
        <f t="shared" si="0"/>
        <v>130795.90700000001</v>
      </c>
      <c r="M16" s="30">
        <f t="shared" si="0"/>
        <v>121171.98579999999</v>
      </c>
      <c r="N16" s="30">
        <f t="shared" si="0"/>
        <v>128144.0644</v>
      </c>
      <c r="O16" s="30">
        <f t="shared" si="0"/>
        <v>134269.19340000002</v>
      </c>
      <c r="P16" s="30">
        <f t="shared" si="0"/>
        <v>131684.41260000001</v>
      </c>
      <c r="Q16" s="30">
        <f t="shared" si="0"/>
        <v>130752.2172</v>
      </c>
      <c r="R16" s="30">
        <f t="shared" si="0"/>
        <v>131402.59730000002</v>
      </c>
      <c r="S16" s="30">
        <f t="shared" si="0"/>
        <v>125957.3624</v>
      </c>
      <c r="T16" s="30">
        <f t="shared" ref="T16:Y16" si="1">T6+T8+T10+T12+T14</f>
        <v>125819.734</v>
      </c>
      <c r="U16" s="31">
        <f t="shared" si="1"/>
        <v>133348.01249999998</v>
      </c>
      <c r="V16" s="31">
        <f t="shared" si="1"/>
        <v>138838.13760000002</v>
      </c>
      <c r="W16" s="31">
        <f t="shared" si="1"/>
        <v>130842.3094</v>
      </c>
      <c r="X16" s="31">
        <f t="shared" si="1"/>
        <v>123158.1063</v>
      </c>
      <c r="Y16" s="31">
        <f t="shared" si="1"/>
        <v>118775.70000000001</v>
      </c>
      <c r="Z16" s="31">
        <v>88626.008499999996</v>
      </c>
      <c r="AA16" s="31">
        <v>72919.772800000006</v>
      </c>
      <c r="AB16" s="31">
        <v>74044.800000000003</v>
      </c>
    </row>
    <row r="17" spans="1:28" s="6" customFormat="1" ht="16.5" thickBot="1" x14ac:dyDescent="0.3">
      <c r="A17" s="12">
        <v>12</v>
      </c>
      <c r="B17" s="43" t="s">
        <v>11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5"/>
    </row>
    <row r="18" spans="1:28" s="6" customFormat="1" ht="48" thickBot="1" x14ac:dyDescent="0.3">
      <c r="A18" s="8">
        <v>13</v>
      </c>
      <c r="B18" s="11" t="s">
        <v>13</v>
      </c>
      <c r="C18" s="10" t="s">
        <v>0</v>
      </c>
      <c r="D18" s="13">
        <f t="shared" ref="D18:T18" si="2">IF(D$16=0,"n/a",(D6/D16))</f>
        <v>5.6371817395373933E-2</v>
      </c>
      <c r="E18" s="13">
        <f t="shared" si="2"/>
        <v>5.8528167360514458E-2</v>
      </c>
      <c r="F18" s="13">
        <f t="shared" si="2"/>
        <v>6.7962205675887913E-2</v>
      </c>
      <c r="G18" s="13">
        <f t="shared" si="2"/>
        <v>7.4704981790279276E-2</v>
      </c>
      <c r="H18" s="13">
        <f t="shared" si="2"/>
        <v>7.4678221067074835E-2</v>
      </c>
      <c r="I18" s="13">
        <f t="shared" si="2"/>
        <v>7.3445590694014545E-2</v>
      </c>
      <c r="J18" s="13">
        <f t="shared" si="2"/>
        <v>6.9569447579463303E-2</v>
      </c>
      <c r="K18" s="13">
        <f t="shared" si="2"/>
        <v>9.124145717149823E-2</v>
      </c>
      <c r="L18" s="13">
        <f t="shared" si="2"/>
        <v>0.10506569827142985</v>
      </c>
      <c r="M18" s="13">
        <f t="shared" si="2"/>
        <v>0.11150645349908923</v>
      </c>
      <c r="N18" s="13">
        <f t="shared" si="2"/>
        <v>0.12503943881461591</v>
      </c>
      <c r="O18" s="13">
        <f t="shared" si="2"/>
        <v>0.14475155549716737</v>
      </c>
      <c r="P18" s="13">
        <f t="shared" si="2"/>
        <v>0.16730021925161401</v>
      </c>
      <c r="Q18" s="13">
        <f t="shared" si="2"/>
        <v>0.1958138871238965</v>
      </c>
      <c r="R18" s="13">
        <f t="shared" si="2"/>
        <v>0.20232894742028051</v>
      </c>
      <c r="S18" s="13">
        <f t="shared" si="2"/>
        <v>0.19469593386785625</v>
      </c>
      <c r="T18" s="13">
        <f t="shared" si="2"/>
        <v>0.20059879478047538</v>
      </c>
      <c r="U18" s="25">
        <f t="shared" ref="U18:Y18" si="3">U6/U16</f>
        <v>0.20238063915650789</v>
      </c>
      <c r="V18" s="25">
        <f t="shared" si="3"/>
        <v>0.20226277149370228</v>
      </c>
      <c r="W18" s="25">
        <f t="shared" si="3"/>
        <v>0.21794228205513466</v>
      </c>
      <c r="X18" s="25">
        <f t="shared" si="3"/>
        <v>0.23366357899252629</v>
      </c>
      <c r="Y18" s="25">
        <f t="shared" si="3"/>
        <v>0.24915449877373905</v>
      </c>
      <c r="Z18" s="25"/>
      <c r="AA18" s="25"/>
      <c r="AB18" s="25"/>
    </row>
    <row r="19" spans="1:28" s="6" customFormat="1" ht="48" thickBot="1" x14ac:dyDescent="0.3">
      <c r="A19" s="8">
        <v>14</v>
      </c>
      <c r="B19" s="11" t="s">
        <v>10</v>
      </c>
      <c r="C19" s="10" t="s">
        <v>0</v>
      </c>
      <c r="D19" s="13">
        <f t="shared" ref="D19:T19" si="4">IF(D$16=0,"n/a",(D8/D$16))</f>
        <v>0.35248253845197619</v>
      </c>
      <c r="E19" s="13">
        <f t="shared" si="4"/>
        <v>0.32519969724489634</v>
      </c>
      <c r="F19" s="13">
        <f t="shared" si="4"/>
        <v>0.34879889858545421</v>
      </c>
      <c r="G19" s="13">
        <f t="shared" si="4"/>
        <v>0.35066790727358227</v>
      </c>
      <c r="H19" s="13">
        <f t="shared" si="4"/>
        <v>0.33966082389091767</v>
      </c>
      <c r="I19" s="13">
        <f t="shared" si="4"/>
        <v>0.34212523415681395</v>
      </c>
      <c r="J19" s="13">
        <f t="shared" si="4"/>
        <v>0.35583967664350374</v>
      </c>
      <c r="K19" s="13">
        <f t="shared" si="4"/>
        <v>0.36626737470671977</v>
      </c>
      <c r="L19" s="13">
        <f t="shared" si="4"/>
        <v>0.37458588058111025</v>
      </c>
      <c r="M19" s="13">
        <f t="shared" si="4"/>
        <v>0.3527349966067817</v>
      </c>
      <c r="N19" s="13">
        <f t="shared" si="4"/>
        <v>0.36072135074248513</v>
      </c>
      <c r="O19" s="13">
        <f t="shared" si="4"/>
        <v>0.36796005657690939</v>
      </c>
      <c r="P19" s="13">
        <f t="shared" si="4"/>
        <v>0.3671763350372419</v>
      </c>
      <c r="Q19" s="13">
        <f t="shared" si="4"/>
        <v>0.33511936499689426</v>
      </c>
      <c r="R19" s="13">
        <f t="shared" si="4"/>
        <v>0.34243919773722764</v>
      </c>
      <c r="S19" s="13">
        <f t="shared" si="4"/>
        <v>0.3237960784736153</v>
      </c>
      <c r="T19" s="13">
        <f t="shared" si="4"/>
        <v>0.32671345498155324</v>
      </c>
      <c r="U19" s="25">
        <f t="shared" ref="U19:Y19" si="5">U8/U16</f>
        <v>0.36399642626844553</v>
      </c>
      <c r="V19" s="25">
        <f t="shared" si="5"/>
        <v>0.37866900916999907</v>
      </c>
      <c r="W19" s="25">
        <f t="shared" si="5"/>
        <v>0.36842364080131407</v>
      </c>
      <c r="X19" s="25">
        <f t="shared" si="5"/>
        <v>0.34443855361553249</v>
      </c>
      <c r="Y19" s="25">
        <f t="shared" si="5"/>
        <v>0.37447221948597226</v>
      </c>
      <c r="Z19" s="25"/>
      <c r="AA19" s="25"/>
      <c r="AB19" s="25"/>
    </row>
    <row r="20" spans="1:28" s="6" customFormat="1" ht="48" thickBot="1" x14ac:dyDescent="0.3">
      <c r="A20" s="8">
        <v>15</v>
      </c>
      <c r="B20" s="11" t="s">
        <v>14</v>
      </c>
      <c r="C20" s="10" t="s">
        <v>0</v>
      </c>
      <c r="D20" s="13">
        <f t="shared" ref="D20:T20" si="6">IF(D$16=0,"n/a",(D10/D$16))</f>
        <v>0.59065790521284423</v>
      </c>
      <c r="E20" s="13">
        <f t="shared" si="6"/>
        <v>0.61551480348262644</v>
      </c>
      <c r="F20" s="13">
        <f t="shared" si="6"/>
        <v>0.58226008187275091</v>
      </c>
      <c r="G20" s="13">
        <f t="shared" si="6"/>
        <v>0.57285276330410095</v>
      </c>
      <c r="H20" s="13">
        <f t="shared" si="6"/>
        <v>0.58371355935625113</v>
      </c>
      <c r="I20" s="13">
        <f t="shared" si="6"/>
        <v>0.58326063925787375</v>
      </c>
      <c r="J20" s="13">
        <f t="shared" si="6"/>
        <v>0.57303222029310052</v>
      </c>
      <c r="K20" s="13">
        <f t="shared" si="6"/>
        <v>0.54127341030862808</v>
      </c>
      <c r="L20" s="13">
        <f t="shared" si="6"/>
        <v>0.5189061458933879</v>
      </c>
      <c r="M20" s="13">
        <f t="shared" si="6"/>
        <v>0.5346574092375731</v>
      </c>
      <c r="N20" s="13">
        <f t="shared" si="6"/>
        <v>0.51304281090057269</v>
      </c>
      <c r="O20" s="13">
        <f t="shared" si="6"/>
        <v>0.48602302991119323</v>
      </c>
      <c r="P20" s="13">
        <f t="shared" si="6"/>
        <v>0.46424622468946636</v>
      </c>
      <c r="Q20" s="13">
        <f t="shared" si="6"/>
        <v>0.46821665063129808</v>
      </c>
      <c r="R20" s="13">
        <f t="shared" si="6"/>
        <v>0.45436248465995877</v>
      </c>
      <c r="S20" s="13">
        <f t="shared" si="6"/>
        <v>0.48073648769895172</v>
      </c>
      <c r="T20" s="13">
        <f t="shared" si="6"/>
        <v>0.47166520317075222</v>
      </c>
      <c r="U20" s="25">
        <f t="shared" ref="U20:Y20" si="7">U10/U16</f>
        <v>0.43276189362027428</v>
      </c>
      <c r="V20" s="25">
        <f t="shared" si="7"/>
        <v>0.41826653255250806</v>
      </c>
      <c r="W20" s="25">
        <f t="shared" si="7"/>
        <v>0.41300846681631559</v>
      </c>
      <c r="X20" s="25">
        <f t="shared" si="7"/>
        <v>0.42103506750655517</v>
      </c>
      <c r="Y20" s="25">
        <f t="shared" si="7"/>
        <v>0.37531161677009689</v>
      </c>
      <c r="Z20" s="25"/>
      <c r="AA20" s="25"/>
      <c r="AB20" s="25"/>
    </row>
    <row r="21" spans="1:28" s="6" customFormat="1" ht="32.25" thickBot="1" x14ac:dyDescent="0.3">
      <c r="A21" s="12">
        <v>16</v>
      </c>
      <c r="B21" s="11" t="s">
        <v>15</v>
      </c>
      <c r="C21" s="10" t="s">
        <v>0</v>
      </c>
      <c r="D21" s="13">
        <f t="shared" ref="D21:T21" si="8">IF(D$16=0,"n/a",(D12/D$16))</f>
        <v>2.8667366906567069E-4</v>
      </c>
      <c r="E21" s="13">
        <f t="shared" si="8"/>
        <v>4.46766283141796E-4</v>
      </c>
      <c r="F21" s="13">
        <f t="shared" si="8"/>
        <v>6.0523514080127101E-4</v>
      </c>
      <c r="G21" s="13">
        <f t="shared" si="8"/>
        <v>1.4605776697225819E-3</v>
      </c>
      <c r="H21" s="13">
        <f t="shared" si="8"/>
        <v>1.5321119741335011E-3</v>
      </c>
      <c r="I21" s="13">
        <f t="shared" si="8"/>
        <v>7.0689738642681508E-4</v>
      </c>
      <c r="J21" s="13">
        <f t="shared" si="8"/>
        <v>8.4628893807250742E-4</v>
      </c>
      <c r="K21" s="13">
        <f t="shared" si="8"/>
        <v>7.1095805571666536E-4</v>
      </c>
      <c r="L21" s="13">
        <f t="shared" si="8"/>
        <v>1.0083671807864752E-3</v>
      </c>
      <c r="M21" s="13">
        <f t="shared" si="8"/>
        <v>6.8488190114319319E-4</v>
      </c>
      <c r="N21" s="13">
        <f t="shared" si="8"/>
        <v>8.5630497607347628E-4</v>
      </c>
      <c r="O21" s="13">
        <f t="shared" si="8"/>
        <v>1.0647706773220251E-3</v>
      </c>
      <c r="P21" s="13">
        <f t="shared" si="8"/>
        <v>1.0159083930940506E-3</v>
      </c>
      <c r="Q21" s="13">
        <f t="shared" si="8"/>
        <v>6.4124495779487251E-4</v>
      </c>
      <c r="R21" s="13">
        <f t="shared" si="8"/>
        <v>3.7655724480873705E-4</v>
      </c>
      <c r="S21" s="13">
        <f t="shared" si="8"/>
        <v>1.6288369023516485E-4</v>
      </c>
      <c r="T21" s="13">
        <f t="shared" si="8"/>
        <v>1.6376286409888613E-4</v>
      </c>
      <c r="U21" s="25">
        <f t="shared" ref="U21:Y21" si="9">U12/U16</f>
        <v>2.4054801716673506E-4</v>
      </c>
      <c r="V21" s="25">
        <f t="shared" si="9"/>
        <v>2.6404344392473323E-4</v>
      </c>
      <c r="W21" s="25">
        <f t="shared" si="9"/>
        <v>2.5501537043338062E-4</v>
      </c>
      <c r="X21" s="25">
        <f t="shared" si="9"/>
        <v>2.4285368538506022E-4</v>
      </c>
      <c r="Y21" s="25">
        <f t="shared" si="9"/>
        <v>2.8036037674372785E-4</v>
      </c>
      <c r="Z21" s="25"/>
      <c r="AA21" s="25"/>
      <c r="AB21" s="25"/>
    </row>
    <row r="22" spans="1:28" s="6" customFormat="1" ht="32.25" thickBot="1" x14ac:dyDescent="0.3">
      <c r="A22" s="12">
        <v>17</v>
      </c>
      <c r="B22" s="11" t="s">
        <v>16</v>
      </c>
      <c r="C22" s="10" t="s">
        <v>0</v>
      </c>
      <c r="D22" s="13">
        <f t="shared" ref="D22:T22" si="10">IF(D$16=0,"n/a",(D14/D$16))</f>
        <v>2.0106527073990502E-4</v>
      </c>
      <c r="E22" s="13">
        <f t="shared" si="10"/>
        <v>3.1056562882094812E-4</v>
      </c>
      <c r="F22" s="13">
        <f t="shared" si="10"/>
        <v>3.7357872510564014E-4</v>
      </c>
      <c r="G22" s="13">
        <f t="shared" si="10"/>
        <v>3.1376996231488607E-4</v>
      </c>
      <c r="H22" s="13">
        <f t="shared" si="10"/>
        <v>4.1528371162290569E-4</v>
      </c>
      <c r="I22" s="13">
        <f t="shared" si="10"/>
        <v>4.6163850487107577E-4</v>
      </c>
      <c r="J22" s="13">
        <f t="shared" si="10"/>
        <v>7.1236654585987258E-4</v>
      </c>
      <c r="K22" s="13">
        <f t="shared" si="10"/>
        <v>5.0679975743721944E-4</v>
      </c>
      <c r="L22" s="13">
        <f t="shared" si="10"/>
        <v>4.3390807328550423E-4</v>
      </c>
      <c r="M22" s="13">
        <f t="shared" si="10"/>
        <v>4.1625875541275489E-4</v>
      </c>
      <c r="N22" s="13">
        <f t="shared" si="10"/>
        <v>3.4009456625288685E-4</v>
      </c>
      <c r="O22" s="13">
        <f t="shared" si="10"/>
        <v>2.0058733740780778E-4</v>
      </c>
      <c r="P22" s="13">
        <f t="shared" si="10"/>
        <v>2.6131262858365061E-4</v>
      </c>
      <c r="Q22" s="13">
        <f t="shared" si="10"/>
        <v>2.088522901162704E-4</v>
      </c>
      <c r="R22" s="13">
        <f t="shared" si="10"/>
        <v>4.9281293772417687E-4</v>
      </c>
      <c r="S22" s="13">
        <f t="shared" si="10"/>
        <v>6.0861626934163241E-4</v>
      </c>
      <c r="T22" s="13">
        <f t="shared" si="10"/>
        <v>8.5878420312031508E-4</v>
      </c>
      <c r="U22" s="25">
        <f t="shared" ref="U22:Y22" si="11">U14/U16</f>
        <v>6.2049293760565061E-4</v>
      </c>
      <c r="V22" s="25">
        <f t="shared" si="11"/>
        <v>5.3764333986571703E-4</v>
      </c>
      <c r="W22" s="25">
        <f t="shared" si="11"/>
        <v>3.7059495680225285E-4</v>
      </c>
      <c r="X22" s="25">
        <f t="shared" si="11"/>
        <v>6.1994620000096578E-4</v>
      </c>
      <c r="Y22" s="25">
        <f t="shared" si="11"/>
        <v>7.8130459344798631E-4</v>
      </c>
      <c r="Z22" s="25"/>
      <c r="AA22" s="25"/>
      <c r="AB22" s="25"/>
    </row>
    <row r="23" spans="1:28" s="6" customFormat="1" ht="16.5" customHeight="1" thickBot="1" x14ac:dyDescent="0.3">
      <c r="A23" s="8">
        <v>18</v>
      </c>
      <c r="B23" s="40" t="s">
        <v>18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2"/>
    </row>
    <row r="24" spans="1:28" s="6" customFormat="1" ht="63.75" thickBot="1" x14ac:dyDescent="0.3">
      <c r="A24" s="8">
        <v>19</v>
      </c>
      <c r="B24" s="11" t="s">
        <v>45</v>
      </c>
      <c r="C24" s="18" t="s">
        <v>19</v>
      </c>
      <c r="D24" s="32">
        <v>111.596538181325</v>
      </c>
      <c r="E24" s="32">
        <v>116.869816151576</v>
      </c>
      <c r="F24" s="32">
        <v>122.766211009548</v>
      </c>
      <c r="G24" s="32">
        <v>131.41287159057001</v>
      </c>
      <c r="H24" s="32">
        <v>146.45930773181399</v>
      </c>
      <c r="I24" s="32">
        <v>160.22648498531601</v>
      </c>
      <c r="J24" s="32">
        <v>176.24912502603601</v>
      </c>
      <c r="K24" s="32">
        <v>191.40656140898599</v>
      </c>
      <c r="L24" s="32">
        <v>210.93002966345799</v>
      </c>
      <c r="M24" s="32">
        <v>211.351879702312</v>
      </c>
      <c r="N24" s="32">
        <v>227.73168644959199</v>
      </c>
      <c r="O24" s="32">
        <v>240.370737483726</v>
      </c>
      <c r="P24" s="32">
        <v>244.475915301019</v>
      </c>
      <c r="Q24" s="32">
        <v>246.91754339880799</v>
      </c>
      <c r="R24" s="32">
        <v>250.99445991006701</v>
      </c>
      <c r="S24" s="32">
        <v>241.38244997042699</v>
      </c>
      <c r="T24" s="32">
        <v>235.284051667169</v>
      </c>
      <c r="U24" s="32">
        <v>241.24187560215799</v>
      </c>
      <c r="V24" s="32">
        <v>248.839058943738</v>
      </c>
      <c r="W24" s="32">
        <v>252.43840514054199</v>
      </c>
      <c r="X24" s="32">
        <v>250.74014356529099</v>
      </c>
      <c r="Y24" s="32">
        <v>256.85534995628802</v>
      </c>
      <c r="Z24" s="32">
        <v>244.890010824575</v>
      </c>
      <c r="AA24" s="32">
        <v>254.40702963307899</v>
      </c>
      <c r="AB24" s="32" t="s">
        <v>1</v>
      </c>
    </row>
    <row r="25" spans="1:28" s="6" customFormat="1" ht="48" thickBot="1" x14ac:dyDescent="0.3">
      <c r="A25" s="8">
        <v>20</v>
      </c>
      <c r="B25" s="11" t="s">
        <v>17</v>
      </c>
      <c r="C25" s="10" t="s">
        <v>21</v>
      </c>
      <c r="D25" s="24">
        <f t="shared" ref="D25:T25" si="12">IF(D16=0, "n/a", D16/D24)</f>
        <v>798.89248943493953</v>
      </c>
      <c r="E25" s="24">
        <f t="shared" si="12"/>
        <v>782.1522246723182</v>
      </c>
      <c r="F25" s="24">
        <f t="shared" si="12"/>
        <v>797.96184303823691</v>
      </c>
      <c r="G25" s="24">
        <f t="shared" si="12"/>
        <v>833.32905349781799</v>
      </c>
      <c r="H25" s="24">
        <f t="shared" si="12"/>
        <v>810.72253951537471</v>
      </c>
      <c r="I25" s="24">
        <f t="shared" si="12"/>
        <v>794.6236361090256</v>
      </c>
      <c r="J25" s="24">
        <f t="shared" si="12"/>
        <v>729.04657983986328</v>
      </c>
      <c r="K25" s="24">
        <f t="shared" si="12"/>
        <v>683.71772073355953</v>
      </c>
      <c r="L25" s="24">
        <f t="shared" si="12"/>
        <v>620.09144553142494</v>
      </c>
      <c r="M25" s="24">
        <f t="shared" si="12"/>
        <v>573.31870419449353</v>
      </c>
      <c r="N25" s="24">
        <f t="shared" si="12"/>
        <v>562.69756043968198</v>
      </c>
      <c r="O25" s="24">
        <f t="shared" si="12"/>
        <v>558.59209322054244</v>
      </c>
      <c r="P25" s="24">
        <f t="shared" si="12"/>
        <v>538.63961379532725</v>
      </c>
      <c r="Q25" s="24">
        <f t="shared" si="12"/>
        <v>529.53798017023041</v>
      </c>
      <c r="R25" s="24">
        <f t="shared" si="12"/>
        <v>523.52787924913741</v>
      </c>
      <c r="S25" s="24">
        <f t="shared" si="12"/>
        <v>521.81657123552975</v>
      </c>
      <c r="T25" s="24">
        <f t="shared" si="12"/>
        <v>534.75674661529388</v>
      </c>
      <c r="U25" s="24">
        <f t="shared" ref="U25:AA25" si="13">U16/U24</f>
        <v>552.75649041922452</v>
      </c>
      <c r="V25" s="24">
        <f t="shared" si="13"/>
        <v>557.94350850439048</v>
      </c>
      <c r="W25" s="24">
        <f t="shared" si="13"/>
        <v>518.31380144853608</v>
      </c>
      <c r="X25" s="24">
        <f t="shared" si="13"/>
        <v>491.17825549912584</v>
      </c>
      <c r="Y25" s="24">
        <f t="shared" si="13"/>
        <v>462.4225269990032</v>
      </c>
      <c r="Z25" s="24">
        <f t="shared" si="13"/>
        <v>361.90128050378718</v>
      </c>
      <c r="AA25" s="24">
        <f t="shared" si="13"/>
        <v>286.62640692424753</v>
      </c>
      <c r="AB25" s="24" t="s">
        <v>1</v>
      </c>
    </row>
    <row r="26" spans="1:28" s="6" customFormat="1" ht="12" customHeight="1" x14ac:dyDescent="0.25">
      <c r="A26" s="14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1:28" s="6" customFormat="1" ht="15.75" x14ac:dyDescent="0.25">
      <c r="A27" s="14"/>
      <c r="B27" s="52" t="s">
        <v>20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20"/>
      <c r="R27" s="20"/>
      <c r="S27" s="20"/>
      <c r="T27" s="20"/>
      <c r="U27" s="20"/>
      <c r="V27" s="20"/>
      <c r="W27" s="20"/>
      <c r="X27" s="20"/>
      <c r="Y27" s="20"/>
    </row>
    <row r="28" spans="1:28" s="6" customFormat="1" ht="15.75" x14ac:dyDescent="0.25">
      <c r="A28" s="21"/>
      <c r="B28" s="54" t="s">
        <v>22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20"/>
      <c r="T28" s="20"/>
      <c r="U28" s="20"/>
      <c r="V28" s="20"/>
      <c r="W28" s="20"/>
      <c r="X28" s="20"/>
      <c r="Y28" s="20"/>
    </row>
    <row r="29" spans="1:28" ht="24" customHeight="1" x14ac:dyDescent="0.25">
      <c r="A29" s="21"/>
      <c r="B29" s="50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21"/>
      <c r="R29" s="21"/>
      <c r="S29" s="21"/>
      <c r="T29" s="21"/>
      <c r="U29" s="21"/>
      <c r="V29" s="21"/>
      <c r="W29" s="21"/>
      <c r="X29" s="21"/>
      <c r="Y29" s="21"/>
    </row>
    <row r="30" spans="1:28" ht="33" customHeight="1" x14ac:dyDescent="0.25">
      <c r="A30" s="21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21"/>
      <c r="R30" s="21"/>
      <c r="S30" s="21"/>
      <c r="T30" s="21"/>
      <c r="U30" s="21"/>
      <c r="V30" s="21"/>
      <c r="W30" s="21"/>
      <c r="X30" s="21"/>
      <c r="Y30" s="21"/>
    </row>
    <row r="31" spans="1:28" ht="25.5" customHeight="1" x14ac:dyDescent="0.25">
      <c r="A31" s="21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21"/>
      <c r="R31" s="21"/>
      <c r="S31" s="21"/>
      <c r="T31" s="21"/>
      <c r="U31" s="21"/>
      <c r="V31" s="21"/>
      <c r="W31" s="21"/>
      <c r="X31" s="21"/>
      <c r="Y31" s="21"/>
    </row>
    <row r="33" spans="4:25" x14ac:dyDescent="0.25"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4:25" x14ac:dyDescent="0.25"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16">
    <mergeCell ref="B31:P31"/>
    <mergeCell ref="B30:P30"/>
    <mergeCell ref="B29:P29"/>
    <mergeCell ref="B26:P26"/>
    <mergeCell ref="B27:P27"/>
    <mergeCell ref="B28:R28"/>
    <mergeCell ref="B23:AB23"/>
    <mergeCell ref="B17:AB17"/>
    <mergeCell ref="B15:AB15"/>
    <mergeCell ref="B11:AB11"/>
    <mergeCell ref="B13:AB13"/>
    <mergeCell ref="A1:AB1"/>
    <mergeCell ref="S2:AB2"/>
    <mergeCell ref="B5:AB5"/>
    <mergeCell ref="B7:AB7"/>
    <mergeCell ref="B9:AB9"/>
  </mergeCells>
  <pageMargins left="0.70866141732283472" right="0.70866141732283472" top="0.78740157480314965" bottom="0.78740157480314965" header="0.31496062992125984" footer="0.31496062992125984"/>
  <pageSetup paperSize="9" scale="4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11" sqref="A11:H11"/>
    </sheetView>
  </sheetViews>
  <sheetFormatPr defaultRowHeight="15" x14ac:dyDescent="0.25"/>
  <sheetData>
    <row r="1" spans="1:8" ht="15.75" x14ac:dyDescent="0.25">
      <c r="A1" s="57" t="s">
        <v>24</v>
      </c>
      <c r="B1" s="57"/>
      <c r="C1" s="57"/>
      <c r="D1" s="57"/>
      <c r="E1" s="57"/>
      <c r="F1" s="57"/>
      <c r="G1" s="57"/>
      <c r="H1" s="57"/>
    </row>
    <row r="2" spans="1:8" ht="15.75" x14ac:dyDescent="0.25">
      <c r="A2" s="58" t="s">
        <v>25</v>
      </c>
      <c r="B2" s="58"/>
      <c r="C2" s="58"/>
      <c r="D2" s="58"/>
      <c r="E2" s="58"/>
      <c r="F2" s="58"/>
      <c r="G2" s="58"/>
      <c r="H2" s="58"/>
    </row>
    <row r="3" spans="1:8" x14ac:dyDescent="0.25">
      <c r="A3" s="59" t="s">
        <v>44</v>
      </c>
      <c r="B3" s="59"/>
      <c r="C3" s="59"/>
      <c r="D3" s="59"/>
      <c r="E3" s="59"/>
      <c r="F3" s="59"/>
      <c r="G3" s="59"/>
      <c r="H3" s="59"/>
    </row>
    <row r="4" spans="1:8" ht="15.75" x14ac:dyDescent="0.25">
      <c r="A4" s="60" t="s">
        <v>34</v>
      </c>
      <c r="B4" s="60"/>
      <c r="C4" s="60"/>
      <c r="D4" s="60"/>
      <c r="E4" s="60"/>
      <c r="F4" s="60"/>
      <c r="G4" s="60"/>
      <c r="H4" s="60"/>
    </row>
    <row r="5" spans="1:8" ht="34.5" customHeight="1" x14ac:dyDescent="0.25">
      <c r="A5" s="56" t="s">
        <v>26</v>
      </c>
      <c r="B5" s="56"/>
      <c r="C5" s="56"/>
      <c r="D5" s="56"/>
      <c r="E5" s="56"/>
      <c r="F5" s="56"/>
      <c r="G5" s="56"/>
      <c r="H5" s="56"/>
    </row>
    <row r="6" spans="1:8" ht="18.75" customHeight="1" x14ac:dyDescent="0.25">
      <c r="A6" s="56" t="s">
        <v>35</v>
      </c>
      <c r="B6" s="56"/>
      <c r="C6" s="56"/>
      <c r="D6" s="56"/>
      <c r="E6" s="56"/>
      <c r="F6" s="56"/>
      <c r="G6" s="56"/>
      <c r="H6" s="56"/>
    </row>
    <row r="8" spans="1:8" ht="15.75" x14ac:dyDescent="0.25">
      <c r="A8" s="55" t="s">
        <v>27</v>
      </c>
      <c r="B8" s="55"/>
      <c r="C8" s="55"/>
      <c r="D8" s="55"/>
      <c r="E8" s="55"/>
      <c r="F8" s="55"/>
      <c r="G8" s="55"/>
      <c r="H8" s="55"/>
    </row>
    <row r="9" spans="1:8" ht="34.5" customHeight="1" x14ac:dyDescent="0.25">
      <c r="A9" s="56" t="s">
        <v>28</v>
      </c>
      <c r="B9" s="56"/>
      <c r="C9" s="56"/>
      <c r="D9" s="56"/>
      <c r="E9" s="56"/>
      <c r="F9" s="56"/>
      <c r="G9" s="56"/>
      <c r="H9" s="56"/>
    </row>
    <row r="10" spans="1:8" ht="34.5" customHeight="1" x14ac:dyDescent="0.25">
      <c r="A10" s="56" t="s">
        <v>29</v>
      </c>
      <c r="B10" s="56"/>
      <c r="C10" s="56"/>
      <c r="D10" s="56"/>
      <c r="E10" s="56"/>
      <c r="F10" s="56"/>
      <c r="G10" s="56"/>
      <c r="H10" s="56"/>
    </row>
    <row r="11" spans="1:8" ht="45" customHeight="1" x14ac:dyDescent="0.25">
      <c r="A11" s="61" t="s">
        <v>47</v>
      </c>
      <c r="B11" s="61"/>
      <c r="C11" s="61"/>
      <c r="D11" s="61"/>
      <c r="E11" s="61"/>
      <c r="F11" s="61"/>
      <c r="G11" s="61"/>
      <c r="H11" s="61"/>
    </row>
    <row r="12" spans="1:8" ht="15.75" x14ac:dyDescent="0.25">
      <c r="A12" s="27"/>
      <c r="B12" s="27"/>
      <c r="C12" s="27"/>
      <c r="D12" s="27"/>
      <c r="E12" s="27"/>
      <c r="F12" s="27"/>
      <c r="G12" s="27"/>
      <c r="H12" s="27"/>
    </row>
    <row r="13" spans="1:8" ht="15.75" x14ac:dyDescent="0.25">
      <c r="A13" s="60" t="s">
        <v>30</v>
      </c>
      <c r="B13" s="60"/>
      <c r="C13" s="60"/>
      <c r="D13" s="60"/>
      <c r="E13" s="60"/>
      <c r="F13" s="60"/>
      <c r="G13" s="60"/>
      <c r="H13" s="60"/>
    </row>
    <row r="14" spans="1:8" x14ac:dyDescent="0.25">
      <c r="A14" s="56" t="s">
        <v>31</v>
      </c>
      <c r="B14" s="56"/>
      <c r="C14" s="56"/>
      <c r="D14" s="56"/>
      <c r="E14" s="56"/>
      <c r="F14" s="56"/>
      <c r="G14" s="56"/>
      <c r="H14" s="56"/>
    </row>
    <row r="15" spans="1:8" ht="33" customHeight="1" x14ac:dyDescent="0.25">
      <c r="A15" s="56" t="s">
        <v>36</v>
      </c>
      <c r="B15" s="56"/>
      <c r="C15" s="56"/>
      <c r="D15" s="56"/>
      <c r="E15" s="56"/>
      <c r="F15" s="56"/>
      <c r="G15" s="56"/>
      <c r="H15" s="56"/>
    </row>
    <row r="16" spans="1:8" ht="32.25" customHeight="1" x14ac:dyDescent="0.25">
      <c r="A16" s="62" t="s">
        <v>37</v>
      </c>
      <c r="B16" s="62"/>
      <c r="C16" s="62"/>
      <c r="D16" s="62"/>
      <c r="E16" s="62"/>
      <c r="F16" s="62"/>
      <c r="G16" s="62"/>
      <c r="H16" s="62"/>
    </row>
    <row r="17" spans="1:8" ht="28.5" customHeight="1" x14ac:dyDescent="0.25">
      <c r="A17" s="56" t="s">
        <v>38</v>
      </c>
      <c r="B17" s="56"/>
      <c r="C17" s="56"/>
      <c r="D17" s="56"/>
      <c r="E17" s="56"/>
      <c r="F17" s="56"/>
      <c r="G17" s="56"/>
      <c r="H17" s="56"/>
    </row>
    <row r="18" spans="1:8" ht="31.5" customHeight="1" x14ac:dyDescent="0.25">
      <c r="A18" s="56" t="s">
        <v>39</v>
      </c>
      <c r="B18" s="56"/>
      <c r="C18" s="56"/>
      <c r="D18" s="56"/>
      <c r="E18" s="56"/>
      <c r="F18" s="56"/>
      <c r="G18" s="56"/>
      <c r="H18" s="56"/>
    </row>
    <row r="19" spans="1:8" ht="33" customHeight="1" x14ac:dyDescent="0.25">
      <c r="A19" s="56" t="s">
        <v>46</v>
      </c>
      <c r="B19" s="56"/>
      <c r="C19" s="56"/>
      <c r="D19" s="56"/>
      <c r="E19" s="56"/>
      <c r="F19" s="56"/>
      <c r="G19" s="56"/>
      <c r="H19" s="56"/>
    </row>
    <row r="20" spans="1:8" ht="17.25" customHeight="1" x14ac:dyDescent="0.25">
      <c r="A20" s="56" t="s">
        <v>32</v>
      </c>
      <c r="B20" s="56"/>
      <c r="C20" s="56"/>
      <c r="D20" s="56"/>
      <c r="E20" s="56"/>
      <c r="F20" s="56"/>
      <c r="G20" s="56"/>
      <c r="H20" s="56"/>
    </row>
    <row r="21" spans="1:8" ht="51" customHeight="1" x14ac:dyDescent="0.25">
      <c r="A21" s="56" t="s">
        <v>41</v>
      </c>
      <c r="B21" s="56"/>
      <c r="C21" s="56"/>
      <c r="D21" s="56"/>
      <c r="E21" s="56"/>
      <c r="F21" s="56"/>
      <c r="G21" s="56"/>
      <c r="H21" s="56"/>
    </row>
    <row r="22" spans="1:8" ht="9.75" customHeight="1" x14ac:dyDescent="0.25"/>
    <row r="23" spans="1:8" ht="15.75" x14ac:dyDescent="0.25">
      <c r="A23" s="60" t="s">
        <v>33</v>
      </c>
      <c r="B23" s="60"/>
      <c r="C23" s="60"/>
      <c r="D23" s="60"/>
      <c r="E23" s="60"/>
      <c r="F23" s="60"/>
      <c r="G23" s="60"/>
      <c r="H23" s="60"/>
    </row>
    <row r="24" spans="1:8" ht="34.5" customHeight="1" x14ac:dyDescent="0.25">
      <c r="A24" s="56" t="s">
        <v>40</v>
      </c>
      <c r="B24" s="56"/>
      <c r="C24" s="56"/>
      <c r="D24" s="56"/>
      <c r="E24" s="56"/>
      <c r="F24" s="56"/>
      <c r="G24" s="56"/>
      <c r="H24" s="56"/>
    </row>
  </sheetData>
  <mergeCells count="21">
    <mergeCell ref="A24:H24"/>
    <mergeCell ref="A20:H20"/>
    <mergeCell ref="A21:H21"/>
    <mergeCell ref="A10:H10"/>
    <mergeCell ref="A11:H11"/>
    <mergeCell ref="A13:H13"/>
    <mergeCell ref="A14:H14"/>
    <mergeCell ref="A15:H15"/>
    <mergeCell ref="A16:H16"/>
    <mergeCell ref="A17:H17"/>
    <mergeCell ref="A18:H18"/>
    <mergeCell ref="A19:H19"/>
    <mergeCell ref="A23:H23"/>
    <mergeCell ref="A8:H8"/>
    <mergeCell ref="A9:H9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H-2</vt:lpstr>
      <vt:lpstr>Метаданыя</vt:lpstr>
      <vt:lpstr>'H-2'!Область_печати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Потапова Наталия Александровна</cp:lastModifiedBy>
  <cp:lastPrinted>2025-06-09T07:46:41Z</cp:lastPrinted>
  <dcterms:created xsi:type="dcterms:W3CDTF">2011-05-01T09:55:58Z</dcterms:created>
  <dcterms:modified xsi:type="dcterms:W3CDTF">2025-06-09T07:47:17Z</dcterms:modified>
</cp:coreProperties>
</file>